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ISA_INF3708\ASSIGNMENTS\GUIDES TO ASSIGNMENTS\"/>
    </mc:Choice>
  </mc:AlternateContent>
  <xr:revisionPtr revIDLastSave="0" documentId="13_ncr:1_{20FDA492-3766-4E3E-B52A-F61963FA8A7B}" xr6:coauthVersionLast="47" xr6:coauthVersionMax="47" xr10:uidLastSave="{00000000-0000-0000-0000-000000000000}"/>
  <bookViews>
    <workbookView xWindow="-108" yWindow="-108" windowWidth="23256" windowHeight="12456" xr2:uid="{FAB37A16-38BE-4631-ADBC-BFDACC57527B}"/>
  </bookViews>
  <sheets>
    <sheet name="PROJ EVALUATION " sheetId="1" r:id="rId1"/>
    <sheet name="PROJECT 2" sheetId="4" r:id="rId2"/>
    <sheet name="TEXTBOOK EXAMPLE" sheetId="7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D13" i="1"/>
  <c r="D12" i="1"/>
  <c r="D11" i="1"/>
  <c r="J14" i="4"/>
  <c r="E5" i="7"/>
  <c r="E6" i="7" s="1"/>
  <c r="F9" i="7"/>
  <c r="F10" i="7" s="1"/>
  <c r="G9" i="7"/>
  <c r="I5" i="7"/>
  <c r="I6" i="7" s="1"/>
  <c r="D9" i="7"/>
  <c r="D10" i="7" s="1"/>
  <c r="D5" i="7"/>
  <c r="D6" i="7" s="1"/>
  <c r="H9" i="7"/>
  <c r="I8" i="4"/>
  <c r="H8" i="4"/>
  <c r="G8" i="4"/>
  <c r="F8" i="4"/>
  <c r="E8" i="4"/>
  <c r="D4" i="4"/>
  <c r="D2" i="4"/>
  <c r="E5" i="4" s="1"/>
  <c r="E6" i="4" s="1"/>
  <c r="J20" i="4"/>
  <c r="E21" i="4"/>
  <c r="F21" i="4" s="1"/>
  <c r="G21" i="4" s="1"/>
  <c r="H21" i="4" s="1"/>
  <c r="I21" i="4" s="1"/>
  <c r="J21" i="4" s="1"/>
  <c r="D22" i="4"/>
  <c r="D23" i="4" s="1"/>
  <c r="E22" i="4"/>
  <c r="E23" i="4" s="1"/>
  <c r="F22" i="4"/>
  <c r="F23" i="4" s="1"/>
  <c r="G22" i="4"/>
  <c r="G23" i="4" s="1"/>
  <c r="H22" i="4"/>
  <c r="H23" i="4" s="1"/>
  <c r="I22" i="4"/>
  <c r="I23" i="4" s="1"/>
  <c r="E5" i="1"/>
  <c r="B5" i="1"/>
  <c r="F5" i="1" s="1"/>
  <c r="J11" i="1"/>
  <c r="G11" i="1"/>
  <c r="H5" i="7" l="1"/>
  <c r="H6" i="7" s="1"/>
  <c r="G5" i="7"/>
  <c r="G6" i="7" s="1"/>
  <c r="E9" i="7"/>
  <c r="E10" i="7" s="1"/>
  <c r="I9" i="7"/>
  <c r="I10" i="7" s="1"/>
  <c r="F5" i="7"/>
  <c r="F6" i="7" s="1"/>
  <c r="J6" i="7" s="1"/>
  <c r="G10" i="7"/>
  <c r="H10" i="7"/>
  <c r="I5" i="4"/>
  <c r="I6" i="4" s="1"/>
  <c r="G9" i="4"/>
  <c r="G10" i="4" s="1"/>
  <c r="F9" i="4"/>
  <c r="F10" i="4" s="1"/>
  <c r="D5" i="4"/>
  <c r="D6" i="4" s="1"/>
  <c r="H5" i="4"/>
  <c r="H6" i="4" s="1"/>
  <c r="F5" i="4"/>
  <c r="F6" i="4" s="1"/>
  <c r="G5" i="4"/>
  <c r="G6" i="4" s="1"/>
  <c r="H9" i="4"/>
  <c r="H10" i="4" s="1"/>
  <c r="D9" i="4"/>
  <c r="D10" i="4" s="1"/>
  <c r="E9" i="4"/>
  <c r="E10" i="4" s="1"/>
  <c r="I9" i="4"/>
  <c r="I10" i="4" s="1"/>
  <c r="J24" i="4"/>
  <c r="J23" i="4"/>
  <c r="J10" i="4" l="1"/>
  <c r="J6" i="4"/>
  <c r="J10" i="7"/>
  <c r="J12" i="7" s="1"/>
  <c r="B6" i="1"/>
  <c r="I5" i="1"/>
  <c r="J14" i="7" l="1"/>
  <c r="J12" i="4"/>
  <c r="I6" i="1"/>
  <c r="F6" i="1"/>
  <c r="L5" i="1"/>
  <c r="B10" i="1"/>
  <c r="I10" i="1" s="1"/>
  <c r="B9" i="1"/>
  <c r="I9" i="1" s="1"/>
  <c r="B8" i="1"/>
  <c r="I8" i="1" s="1"/>
  <c r="B7" i="1"/>
  <c r="I7" i="1" s="1"/>
  <c r="K5" i="1"/>
  <c r="K6" i="1" s="1"/>
  <c r="K7" i="1" s="1"/>
  <c r="K8" i="1" s="1"/>
  <c r="K9" i="1" s="1"/>
  <c r="K10" i="1" s="1"/>
  <c r="J12" i="1" s="1"/>
  <c r="H5" i="1"/>
  <c r="H6" i="1" s="1"/>
  <c r="H7" i="1" s="1"/>
  <c r="H8" i="1" s="1"/>
  <c r="H9" i="1" s="1"/>
  <c r="H10" i="1" s="1"/>
  <c r="G12" i="1" s="1"/>
  <c r="E6" i="1"/>
  <c r="E7" i="1" s="1"/>
  <c r="E8" i="1" s="1"/>
  <c r="E9" i="1" s="1"/>
  <c r="E10" i="1" s="1"/>
  <c r="G14" i="1" l="1"/>
  <c r="F7" i="1"/>
  <c r="L6" i="1"/>
  <c r="L10" i="1"/>
  <c r="L7" i="1"/>
  <c r="L8" i="1"/>
  <c r="L9" i="1"/>
  <c r="F8" i="1"/>
  <c r="F9" i="1"/>
  <c r="F10" i="1"/>
  <c r="J13" i="1" l="1"/>
  <c r="D14" i="1"/>
  <c r="J14" i="1"/>
</calcChain>
</file>

<file path=xl/sharedStrings.xml><?xml version="1.0" encoding="utf-8"?>
<sst xmlns="http://schemas.openxmlformats.org/spreadsheetml/2006/main" count="53" uniqueCount="31">
  <si>
    <t xml:space="preserve">Year </t>
  </si>
  <si>
    <t xml:space="preserve">Project 1 </t>
  </si>
  <si>
    <t xml:space="preserve">Pay back </t>
  </si>
  <si>
    <t xml:space="preserve">Project 2 </t>
  </si>
  <si>
    <t xml:space="preserve">Project 3 </t>
  </si>
  <si>
    <t>years</t>
  </si>
  <si>
    <t>NPV</t>
  </si>
  <si>
    <t xml:space="preserve">Costs </t>
  </si>
  <si>
    <t xml:space="preserve">Discounted cost </t>
  </si>
  <si>
    <t xml:space="preserve">Discount factor </t>
  </si>
  <si>
    <t xml:space="preserve">Benefits </t>
  </si>
  <si>
    <t>YEAR</t>
  </si>
  <si>
    <t>H&amp;C Method -&gt;&gt;&gt;</t>
  </si>
  <si>
    <t>Schwalbe Method</t>
  </si>
  <si>
    <t>ROI</t>
  </si>
  <si>
    <t>Payback</t>
  </si>
  <si>
    <t>Costs/Benefit: Cash (flow)</t>
  </si>
  <si>
    <t>&lt;&lt; Net Profit</t>
  </si>
  <si>
    <t xml:space="preserve">Discounted factor </t>
  </si>
  <si>
    <t>Discounted benefits</t>
  </si>
  <si>
    <t>Discounted cost/benefits</t>
  </si>
  <si>
    <t>PROJECT 2</t>
  </si>
  <si>
    <t>Payback in years</t>
  </si>
  <si>
    <t>Net profit</t>
  </si>
  <si>
    <t>Discounted Cost/Benefit</t>
  </si>
  <si>
    <t>&gt;&gt;&gt;&gt;&gt;</t>
  </si>
  <si>
    <t>DISCOUNT FACTOR</t>
  </si>
  <si>
    <t>Textbook example page 164</t>
  </si>
  <si>
    <t>Discounted Benefits - Discounted Cost &gt;&gt;</t>
  </si>
  <si>
    <r>
      <rPr>
        <b/>
        <u/>
        <sz val="12"/>
        <color rgb="FFFF0000"/>
        <rFont val="Calibri"/>
        <family val="2"/>
        <scheme val="minor"/>
      </rPr>
      <t xml:space="preserve">Please note </t>
    </r>
    <r>
      <rPr>
        <sz val="12"/>
        <color rgb="FFFF0000"/>
        <rFont val="Calibri"/>
        <family val="2"/>
        <scheme val="minor"/>
      </rPr>
      <t xml:space="preserve">in the textbook the NPV is slighly different as calculated here, because the discounted factor was rounded off to 2 decimal places. </t>
    </r>
  </si>
  <si>
    <t>Discounted Factor &gt;&gt;&gt;&gt;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</si>
</sst>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&quot;\ #,##0.00;[Red]&quot;R&quot;\ \-#,##0.00"/>
    <numFmt numFmtId="165" formatCode="&quot;$&quot;#,##0.00_);[Red]\(&quot;$&quot;#,##0.00\)"/>
    <numFmt numFmtId="166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165" fontId="0" fillId="0" borderId="0" xfId="0" applyNumberFormat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6" fillId="0" borderId="0" xfId="0" applyFont="1" applyFill="1" applyBorder="1"/>
    <xf numFmtId="0" fontId="7" fillId="2" borderId="4" xfId="0" applyFont="1" applyFill="1" applyBorder="1"/>
    <xf numFmtId="0" fontId="7" fillId="0" borderId="0" xfId="0" applyFont="1"/>
    <xf numFmtId="0" fontId="3" fillId="0" borderId="13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 wrapText="1"/>
    </xf>
    <xf numFmtId="0" fontId="7" fillId="0" borderId="4" xfId="0" applyFont="1" applyBorder="1"/>
    <xf numFmtId="166" fontId="7" fillId="0" borderId="15" xfId="0" applyNumberFormat="1" applyFont="1" applyBorder="1" applyAlignment="1">
      <alignment horizontal="center"/>
    </xf>
    <xf numFmtId="0" fontId="7" fillId="0" borderId="16" xfId="0" applyFont="1" applyBorder="1"/>
    <xf numFmtId="1" fontId="7" fillId="0" borderId="17" xfId="0" applyNumberFormat="1" applyFont="1" applyBorder="1"/>
    <xf numFmtId="166" fontId="7" fillId="0" borderId="18" xfId="0" applyNumberFormat="1" applyFont="1" applyBorder="1" applyAlignment="1">
      <alignment horizontal="center"/>
    </xf>
    <xf numFmtId="1" fontId="7" fillId="0" borderId="19" xfId="0" applyNumberFormat="1" applyFont="1" applyBorder="1"/>
    <xf numFmtId="166" fontId="7" fillId="0" borderId="20" xfId="0" applyNumberFormat="1" applyFont="1" applyBorder="1" applyAlignment="1">
      <alignment horizontal="center"/>
    </xf>
    <xf numFmtId="0" fontId="7" fillId="0" borderId="21" xfId="0" applyFont="1" applyBorder="1"/>
    <xf numFmtId="1" fontId="7" fillId="0" borderId="22" xfId="0" applyNumberFormat="1" applyFont="1" applyBorder="1"/>
    <xf numFmtId="0" fontId="7" fillId="0" borderId="2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2" borderId="15" xfId="0" applyFont="1" applyFill="1" applyBorder="1"/>
    <xf numFmtId="0" fontId="7" fillId="2" borderId="18" xfId="0" applyFont="1" applyFill="1" applyBorder="1"/>
    <xf numFmtId="0" fontId="7" fillId="2" borderId="20" xfId="0" applyFont="1" applyFill="1" applyBorder="1"/>
    <xf numFmtId="9" fontId="5" fillId="2" borderId="12" xfId="1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2" fillId="0" borderId="0" xfId="0" applyFont="1" applyBorder="1"/>
    <xf numFmtId="9" fontId="0" fillId="0" borderId="0" xfId="1" applyFont="1" applyBorder="1"/>
    <xf numFmtId="9" fontId="3" fillId="0" borderId="4" xfId="0" applyNumberFormat="1" applyFont="1" applyBorder="1"/>
    <xf numFmtId="0" fontId="7" fillId="0" borderId="7" xfId="0" applyFont="1" applyBorder="1"/>
    <xf numFmtId="0" fontId="7" fillId="0" borderId="9" xfId="0" applyFont="1" applyBorder="1"/>
    <xf numFmtId="0" fontId="7" fillId="2" borderId="7" xfId="0" applyFont="1" applyFill="1" applyBorder="1"/>
    <xf numFmtId="0" fontId="7" fillId="2" borderId="10" xfId="0" applyFont="1" applyFill="1" applyBorder="1"/>
    <xf numFmtId="0" fontId="7" fillId="3" borderId="4" xfId="0" applyFont="1" applyFill="1" applyBorder="1"/>
    <xf numFmtId="0" fontId="7" fillId="3" borderId="7" xfId="0" applyFont="1" applyFill="1" applyBorder="1"/>
    <xf numFmtId="0" fontId="7" fillId="0" borderId="10" xfId="0" applyFont="1" applyBorder="1"/>
    <xf numFmtId="166" fontId="7" fillId="0" borderId="4" xfId="0" applyNumberFormat="1" applyFont="1" applyBorder="1"/>
    <xf numFmtId="0" fontId="7" fillId="0" borderId="11" xfId="0" applyFont="1" applyBorder="1"/>
    <xf numFmtId="2" fontId="7" fillId="0" borderId="4" xfId="0" applyNumberFormat="1" applyFont="1" applyBorder="1"/>
    <xf numFmtId="0" fontId="3" fillId="0" borderId="4" xfId="0" applyFont="1" applyBorder="1"/>
    <xf numFmtId="9" fontId="7" fillId="0" borderId="4" xfId="1" applyFont="1" applyBorder="1"/>
    <xf numFmtId="0" fontId="7" fillId="0" borderId="4" xfId="0" applyFont="1" applyBorder="1" applyAlignment="1">
      <alignment horizontal="right"/>
    </xf>
    <xf numFmtId="0" fontId="7" fillId="0" borderId="8" xfId="0" applyFont="1" applyBorder="1"/>
    <xf numFmtId="0" fontId="7" fillId="2" borderId="9" xfId="0" applyFont="1" applyFill="1" applyBorder="1"/>
    <xf numFmtId="0" fontId="7" fillId="3" borderId="10" xfId="0" applyFont="1" applyFill="1" applyBorder="1"/>
    <xf numFmtId="2" fontId="7" fillId="0" borderId="10" xfId="0" applyNumberFormat="1" applyFont="1" applyBorder="1"/>
    <xf numFmtId="0" fontId="7" fillId="0" borderId="0" xfId="0" applyFont="1" applyBorder="1"/>
    <xf numFmtId="0" fontId="10" fillId="0" borderId="0" xfId="0" applyFont="1" applyBorder="1"/>
    <xf numFmtId="164" fontId="7" fillId="0" borderId="0" xfId="0" applyNumberFormat="1" applyFont="1" applyBorder="1"/>
    <xf numFmtId="10" fontId="7" fillId="0" borderId="0" xfId="0" applyNumberFormat="1" applyFont="1" applyBorder="1"/>
    <xf numFmtId="0" fontId="11" fillId="0" borderId="0" xfId="0" applyFont="1"/>
    <xf numFmtId="2" fontId="7" fillId="0" borderId="11" xfId="0" applyNumberFormat="1" applyFont="1" applyBorder="1"/>
    <xf numFmtId="2" fontId="10" fillId="0" borderId="4" xfId="0" applyNumberFormat="1" applyFont="1" applyBorder="1"/>
    <xf numFmtId="2" fontId="7" fillId="0" borderId="0" xfId="0" applyNumberFormat="1" applyFont="1"/>
    <xf numFmtId="2" fontId="10" fillId="0" borderId="11" xfId="0" applyNumberFormat="1" applyFont="1" applyBorder="1"/>
    <xf numFmtId="2" fontId="7" fillId="0" borderId="7" xfId="0" applyNumberFormat="1" applyFont="1" applyBorder="1"/>
    <xf numFmtId="0" fontId="3" fillId="0" borderId="0" xfId="0" applyFont="1" applyBorder="1"/>
    <xf numFmtId="9" fontId="7" fillId="0" borderId="0" xfId="1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9" fontId="8" fillId="0" borderId="2" xfId="1" applyFont="1" applyBorder="1" applyAlignment="1">
      <alignment horizontal="center" vertical="center"/>
    </xf>
    <xf numFmtId="9" fontId="8" fillId="0" borderId="0" xfId="1" applyFont="1" applyBorder="1" applyAlignment="1">
      <alignment horizontal="center" vertical="center"/>
    </xf>
    <xf numFmtId="9" fontId="8" fillId="0" borderId="3" xfId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62F0C-77A7-4972-8D70-8B42F8EDB60C}">
  <dimension ref="A3:L23"/>
  <sheetViews>
    <sheetView tabSelected="1" zoomScaleNormal="100" workbookViewId="0">
      <selection activeCell="C3" sqref="C3"/>
    </sheetView>
  </sheetViews>
  <sheetFormatPr defaultRowHeight="14.4" x14ac:dyDescent="0.3"/>
  <cols>
    <col min="2" max="2" width="16.77734375" customWidth="1"/>
    <col min="3" max="3" width="14.44140625" customWidth="1"/>
    <col min="4" max="12" width="14.77734375" customWidth="1"/>
    <col min="13" max="13" width="11.5546875" bestFit="1" customWidth="1"/>
  </cols>
  <sheetData>
    <row r="3" spans="1:12" ht="15" thickBot="1" x14ac:dyDescent="0.35">
      <c r="B3" s="3" t="s">
        <v>26</v>
      </c>
    </row>
    <row r="4" spans="1:12" ht="36.6" thickBot="1" x14ac:dyDescent="0.35">
      <c r="A4" s="75" t="s">
        <v>25</v>
      </c>
      <c r="B4" s="24">
        <v>0.1</v>
      </c>
      <c r="C4" s="7" t="s">
        <v>0</v>
      </c>
      <c r="D4" s="25" t="s">
        <v>1</v>
      </c>
      <c r="E4" s="7" t="s">
        <v>2</v>
      </c>
      <c r="F4" s="8" t="s">
        <v>24</v>
      </c>
      <c r="G4" s="25" t="s">
        <v>3</v>
      </c>
      <c r="H4" s="7" t="s">
        <v>2</v>
      </c>
      <c r="I4" s="8" t="s">
        <v>24</v>
      </c>
      <c r="J4" s="25" t="s">
        <v>4</v>
      </c>
      <c r="K4" s="7" t="s">
        <v>2</v>
      </c>
      <c r="L4" s="8" t="s">
        <v>24</v>
      </c>
    </row>
    <row r="5" spans="1:12" ht="18" x14ac:dyDescent="0.35">
      <c r="B5" s="10">
        <f>1/(1+$B$4)^C5</f>
        <v>1</v>
      </c>
      <c r="C5" s="18">
        <v>0</v>
      </c>
      <c r="D5" s="21">
        <v>-150000</v>
      </c>
      <c r="E5" s="11">
        <f>$D$5</f>
        <v>-150000</v>
      </c>
      <c r="F5" s="12">
        <f t="shared" ref="F5:F10" si="0">B5*D5</f>
        <v>-150000</v>
      </c>
      <c r="G5" s="21">
        <v>-160000</v>
      </c>
      <c r="H5" s="11">
        <f>$G$5</f>
        <v>-160000</v>
      </c>
      <c r="I5" s="12">
        <f t="shared" ref="I5:I10" si="1">G5*B5</f>
        <v>-160000</v>
      </c>
      <c r="J5" s="21">
        <v>-180000</v>
      </c>
      <c r="K5" s="11">
        <f>$J$5</f>
        <v>-180000</v>
      </c>
      <c r="L5" s="12">
        <f t="shared" ref="L5:L10" si="2">J5*B5</f>
        <v>-180000</v>
      </c>
    </row>
    <row r="6" spans="1:12" ht="18" x14ac:dyDescent="0.35">
      <c r="B6" s="13">
        <f t="shared" ref="B6:B10" si="3">1/(1+$B$4)^C6</f>
        <v>0.90909090909090906</v>
      </c>
      <c r="C6" s="19">
        <v>1</v>
      </c>
      <c r="D6" s="22">
        <v>15000</v>
      </c>
      <c r="E6" s="9">
        <f>E5+D6</f>
        <v>-135000</v>
      </c>
      <c r="F6" s="14">
        <f t="shared" si="0"/>
        <v>13636.363636363636</v>
      </c>
      <c r="G6" s="22">
        <v>13000</v>
      </c>
      <c r="H6" s="9">
        <f>H5+G6</f>
        <v>-147000</v>
      </c>
      <c r="I6" s="14">
        <f t="shared" si="1"/>
        <v>11818.181818181818</v>
      </c>
      <c r="J6" s="22">
        <v>10000</v>
      </c>
      <c r="K6" s="9">
        <f>K5+J6</f>
        <v>-170000</v>
      </c>
      <c r="L6" s="14">
        <f t="shared" si="2"/>
        <v>9090.9090909090901</v>
      </c>
    </row>
    <row r="7" spans="1:12" ht="18" x14ac:dyDescent="0.35">
      <c r="B7" s="13">
        <f t="shared" si="3"/>
        <v>0.82644628099173545</v>
      </c>
      <c r="C7" s="19">
        <v>2</v>
      </c>
      <c r="D7" s="22">
        <v>20000</v>
      </c>
      <c r="E7" s="9">
        <f>E6+D7</f>
        <v>-115000</v>
      </c>
      <c r="F7" s="14">
        <f t="shared" si="0"/>
        <v>16528.92561983471</v>
      </c>
      <c r="G7" s="22">
        <v>20000</v>
      </c>
      <c r="H7" s="9">
        <f>H6+G7</f>
        <v>-127000</v>
      </c>
      <c r="I7" s="14">
        <f t="shared" si="1"/>
        <v>16528.92561983471</v>
      </c>
      <c r="J7" s="22">
        <v>15000</v>
      </c>
      <c r="K7" s="9">
        <f>K6+J7</f>
        <v>-155000</v>
      </c>
      <c r="L7" s="14">
        <f t="shared" si="2"/>
        <v>12396.694214876032</v>
      </c>
    </row>
    <row r="8" spans="1:12" ht="18" x14ac:dyDescent="0.35">
      <c r="B8" s="13">
        <f t="shared" si="3"/>
        <v>0.75131480090157754</v>
      </c>
      <c r="C8" s="19">
        <v>3</v>
      </c>
      <c r="D8" s="22">
        <v>50000</v>
      </c>
      <c r="E8" s="9">
        <f>E7+D8</f>
        <v>-65000</v>
      </c>
      <c r="F8" s="14">
        <f t="shared" si="0"/>
        <v>37565.740045078877</v>
      </c>
      <c r="G8" s="22">
        <v>55000</v>
      </c>
      <c r="H8" s="9">
        <f>H7+G8</f>
        <v>-72000</v>
      </c>
      <c r="I8" s="14">
        <f t="shared" si="1"/>
        <v>41322.314049586763</v>
      </c>
      <c r="J8" s="22">
        <v>30000</v>
      </c>
      <c r="K8" s="9">
        <f>K7+J8</f>
        <v>-125000</v>
      </c>
      <c r="L8" s="14">
        <f t="shared" si="2"/>
        <v>22539.444027047328</v>
      </c>
    </row>
    <row r="9" spans="1:12" ht="18" x14ac:dyDescent="0.35">
      <c r="B9" s="13">
        <f t="shared" si="3"/>
        <v>0.68301345536507052</v>
      </c>
      <c r="C9" s="19">
        <v>4</v>
      </c>
      <c r="D9" s="22">
        <v>50000</v>
      </c>
      <c r="E9" s="9">
        <f>E8+D9</f>
        <v>-15000</v>
      </c>
      <c r="F9" s="14">
        <f t="shared" si="0"/>
        <v>34150.672768253527</v>
      </c>
      <c r="G9" s="22">
        <v>53000</v>
      </c>
      <c r="H9" s="9">
        <f>H8+G9</f>
        <v>-19000</v>
      </c>
      <c r="I9" s="14">
        <f t="shared" si="1"/>
        <v>36199.713134348734</v>
      </c>
      <c r="J9" s="22">
        <v>60000</v>
      </c>
      <c r="K9" s="9">
        <f>K8+J9</f>
        <v>-65000</v>
      </c>
      <c r="L9" s="14">
        <f t="shared" si="2"/>
        <v>40980.807321904234</v>
      </c>
    </row>
    <row r="10" spans="1:12" ht="18.600000000000001" thickBot="1" x14ac:dyDescent="0.4">
      <c r="B10" s="15">
        <f t="shared" si="3"/>
        <v>0.62092132305915493</v>
      </c>
      <c r="C10" s="20">
        <v>5</v>
      </c>
      <c r="D10" s="23">
        <v>40000</v>
      </c>
      <c r="E10" s="16">
        <f>E9+D10</f>
        <v>25000</v>
      </c>
      <c r="F10" s="17">
        <f t="shared" si="0"/>
        <v>24836.852922366197</v>
      </c>
      <c r="G10" s="23">
        <v>30000</v>
      </c>
      <c r="H10" s="16">
        <f>H9+G10</f>
        <v>11000</v>
      </c>
      <c r="I10" s="17">
        <f t="shared" si="1"/>
        <v>18627.639691774646</v>
      </c>
      <c r="J10" s="23">
        <v>100000</v>
      </c>
      <c r="K10" s="16">
        <f>K9+J10</f>
        <v>35000</v>
      </c>
      <c r="L10" s="17">
        <f t="shared" si="2"/>
        <v>62092.132305915489</v>
      </c>
    </row>
    <row r="11" spans="1:12" ht="30" customHeight="1" x14ac:dyDescent="0.3">
      <c r="B11" s="61" t="s">
        <v>23</v>
      </c>
      <c r="C11" s="62"/>
      <c r="D11" s="58">
        <f>SUM(D5:D10)</f>
        <v>25000</v>
      </c>
      <c r="E11" s="59"/>
      <c r="F11" s="60"/>
      <c r="G11" s="58">
        <f>SUM(G5:G10)</f>
        <v>11000</v>
      </c>
      <c r="H11" s="59"/>
      <c r="I11" s="60"/>
      <c r="J11" s="58">
        <f>SUM(J5:J10)</f>
        <v>35000</v>
      </c>
      <c r="K11" s="59"/>
      <c r="L11" s="60"/>
    </row>
    <row r="12" spans="1:12" ht="30" customHeight="1" x14ac:dyDescent="0.3">
      <c r="B12" s="61" t="s">
        <v>22</v>
      </c>
      <c r="C12" s="62"/>
      <c r="D12" s="71">
        <f>5-(E10/D10)</f>
        <v>4.375</v>
      </c>
      <c r="E12" s="72"/>
      <c r="F12" s="73"/>
      <c r="G12" s="71">
        <f>5-(H10/G10)</f>
        <v>4.6333333333333337</v>
      </c>
      <c r="H12" s="72"/>
      <c r="I12" s="73"/>
      <c r="J12" s="58">
        <f>5-(K10/J10)</f>
        <v>4.6500000000000004</v>
      </c>
      <c r="K12" s="59"/>
      <c r="L12" s="60"/>
    </row>
    <row r="13" spans="1:12" ht="30" customHeight="1" x14ac:dyDescent="0.3">
      <c r="B13" s="61" t="s">
        <v>14</v>
      </c>
      <c r="C13" s="62"/>
      <c r="D13" s="68">
        <f>((SUM(F6:I10)+F5)/-F5)</f>
        <v>-0.5452311379625091</v>
      </c>
      <c r="E13" s="69"/>
      <c r="F13" s="70"/>
      <c r="G13" s="68">
        <f>((SUM(I6:I10)+I5)/-I5)</f>
        <v>-0.22189516053920832</v>
      </c>
      <c r="H13" s="69"/>
      <c r="I13" s="70"/>
      <c r="J13" s="68">
        <f>((SUM(L6:L10)+L5)/-L5)</f>
        <v>-0.18277785021859907</v>
      </c>
      <c r="K13" s="69"/>
      <c r="L13" s="70"/>
    </row>
    <row r="14" spans="1:12" ht="30" customHeight="1" thickBot="1" x14ac:dyDescent="0.35">
      <c r="B14" s="63" t="s">
        <v>6</v>
      </c>
      <c r="C14" s="64"/>
      <c r="D14" s="65">
        <f>SUM(F5:F10)</f>
        <v>-23281.44500810303</v>
      </c>
      <c r="E14" s="66"/>
      <c r="F14" s="67"/>
      <c r="G14" s="65">
        <f>SUM(I5:I10)</f>
        <v>-35503.225686273312</v>
      </c>
      <c r="H14" s="66"/>
      <c r="I14" s="67"/>
      <c r="J14" s="65">
        <f>SUM(L5:L10)</f>
        <v>-32900.01303934781</v>
      </c>
      <c r="K14" s="66"/>
      <c r="L14" s="67"/>
    </row>
    <row r="18" spans="3:10" x14ac:dyDescent="0.3">
      <c r="E18" s="1"/>
      <c r="H18" s="1"/>
      <c r="J18" s="1"/>
    </row>
    <row r="22" spans="3:10" x14ac:dyDescent="0.3">
      <c r="C22" s="2"/>
      <c r="D22" s="2"/>
      <c r="E22" s="2"/>
      <c r="F22" s="2"/>
      <c r="G22" s="2"/>
      <c r="H22" s="2"/>
    </row>
    <row r="23" spans="3:10" x14ac:dyDescent="0.3">
      <c r="C23" s="2"/>
      <c r="D23" s="2"/>
      <c r="E23" s="2"/>
      <c r="F23" s="2"/>
      <c r="G23" s="2"/>
      <c r="H23" s="2"/>
    </row>
  </sheetData>
  <mergeCells count="16">
    <mergeCell ref="J11:L11"/>
    <mergeCell ref="B12:C12"/>
    <mergeCell ref="J12:L12"/>
    <mergeCell ref="B14:C14"/>
    <mergeCell ref="D14:F14"/>
    <mergeCell ref="G14:I14"/>
    <mergeCell ref="J14:L14"/>
    <mergeCell ref="J13:L13"/>
    <mergeCell ref="B11:C11"/>
    <mergeCell ref="D11:F11"/>
    <mergeCell ref="G11:I11"/>
    <mergeCell ref="B13:C13"/>
    <mergeCell ref="G13:I13"/>
    <mergeCell ref="D13:F13"/>
    <mergeCell ref="D12:F12"/>
    <mergeCell ref="G12:I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742AB-0697-4333-98EE-FEB6F51F9AD0}">
  <dimension ref="A1:K25"/>
  <sheetViews>
    <sheetView zoomScaleNormal="100" workbookViewId="0">
      <selection activeCell="E6" sqref="E6"/>
    </sheetView>
  </sheetViews>
  <sheetFormatPr defaultRowHeight="14.4" x14ac:dyDescent="0.3"/>
  <cols>
    <col min="3" max="3" width="28.77734375" customWidth="1"/>
    <col min="4" max="10" width="15.77734375" customWidth="1"/>
  </cols>
  <sheetData>
    <row r="1" spans="1:11" ht="29.4" thickBot="1" x14ac:dyDescent="0.6">
      <c r="C1" s="4" t="s">
        <v>21</v>
      </c>
    </row>
    <row r="2" spans="1:11" ht="18" x14ac:dyDescent="0.35">
      <c r="A2" t="s">
        <v>13</v>
      </c>
      <c r="C2" s="41" t="s">
        <v>30</v>
      </c>
      <c r="D2" s="28">
        <f>'PROJ EVALUATION '!$B$4</f>
        <v>0.1</v>
      </c>
      <c r="E2" s="9"/>
      <c r="F2" s="9"/>
      <c r="G2" s="9"/>
      <c r="H2" s="9"/>
      <c r="I2" s="29"/>
      <c r="J2" s="30"/>
      <c r="K2" s="6"/>
    </row>
    <row r="3" spans="1:11" ht="18" x14ac:dyDescent="0.35">
      <c r="C3" s="5" t="s">
        <v>11</v>
      </c>
      <c r="D3" s="5">
        <v>0</v>
      </c>
      <c r="E3" s="5">
        <v>1</v>
      </c>
      <c r="F3" s="5">
        <v>2</v>
      </c>
      <c r="G3" s="5">
        <v>3</v>
      </c>
      <c r="H3" s="5">
        <v>4</v>
      </c>
      <c r="I3" s="31">
        <v>5</v>
      </c>
      <c r="J3" s="32"/>
      <c r="K3" s="6"/>
    </row>
    <row r="4" spans="1:11" ht="18" x14ac:dyDescent="0.35">
      <c r="C4" s="33" t="s">
        <v>7</v>
      </c>
      <c r="D4" s="33">
        <f>-('PROJ EVALUATION '!$G$5)</f>
        <v>160000</v>
      </c>
      <c r="E4" s="33">
        <v>0</v>
      </c>
      <c r="F4" s="33">
        <v>0</v>
      </c>
      <c r="G4" s="33">
        <v>0</v>
      </c>
      <c r="H4" s="33">
        <v>0</v>
      </c>
      <c r="I4" s="34">
        <v>0</v>
      </c>
      <c r="J4" s="35"/>
      <c r="K4" s="6"/>
    </row>
    <row r="5" spans="1:11" ht="18" x14ac:dyDescent="0.35">
      <c r="C5" s="9" t="s">
        <v>9</v>
      </c>
      <c r="D5" s="9">
        <f>1/(1+$D$2)^D3</f>
        <v>1</v>
      </c>
      <c r="E5" s="36">
        <f>1/(1+$D$2)^E3</f>
        <v>0.90909090909090906</v>
      </c>
      <c r="F5" s="36">
        <f t="shared" ref="F5:I5" si="0">1/(1+$D$2)^F3</f>
        <v>0.82644628099173545</v>
      </c>
      <c r="G5" s="36">
        <f t="shared" si="0"/>
        <v>0.75131480090157754</v>
      </c>
      <c r="H5" s="36">
        <f t="shared" si="0"/>
        <v>0.68301345536507052</v>
      </c>
      <c r="I5" s="36">
        <f t="shared" si="0"/>
        <v>0.62092132305915493</v>
      </c>
      <c r="J5" s="35"/>
      <c r="K5" s="6"/>
    </row>
    <row r="6" spans="1:11" ht="18.600000000000001" thickBot="1" x14ac:dyDescent="0.4">
      <c r="C6" s="9" t="s">
        <v>8</v>
      </c>
      <c r="D6" s="9">
        <f>SUM(D4*D5)</f>
        <v>160000</v>
      </c>
      <c r="E6" s="9">
        <f t="shared" ref="E6:I6" si="1">SUM(E4*E5)</f>
        <v>0</v>
      </c>
      <c r="F6" s="9">
        <f t="shared" si="1"/>
        <v>0</v>
      </c>
      <c r="G6" s="9">
        <f t="shared" si="1"/>
        <v>0</v>
      </c>
      <c r="H6" s="9">
        <f t="shared" si="1"/>
        <v>0</v>
      </c>
      <c r="I6" s="29">
        <f t="shared" si="1"/>
        <v>0</v>
      </c>
      <c r="J6" s="37">
        <f>SUM(D6:I6)</f>
        <v>160000</v>
      </c>
      <c r="K6" s="6"/>
    </row>
    <row r="7" spans="1:11" ht="18.600000000000001" thickBot="1" x14ac:dyDescent="0.4">
      <c r="C7" s="6"/>
      <c r="D7" s="6"/>
      <c r="E7" s="6"/>
      <c r="F7" s="6"/>
      <c r="G7" s="6"/>
      <c r="H7" s="6"/>
      <c r="I7" s="6"/>
      <c r="J7" s="6"/>
      <c r="K7" s="6"/>
    </row>
    <row r="8" spans="1:11" ht="18" x14ac:dyDescent="0.35">
      <c r="C8" s="33" t="s">
        <v>10</v>
      </c>
      <c r="D8" s="33">
        <v>0</v>
      </c>
      <c r="E8" s="33">
        <f>'PROJ EVALUATION '!$G$6</f>
        <v>13000</v>
      </c>
      <c r="F8" s="33">
        <f>'PROJ EVALUATION '!$G$7</f>
        <v>20000</v>
      </c>
      <c r="G8" s="33">
        <f>'PROJ EVALUATION '!$G$8</f>
        <v>55000</v>
      </c>
      <c r="H8" s="33">
        <f>'PROJ EVALUATION '!$G$9</f>
        <v>53000</v>
      </c>
      <c r="I8" s="33">
        <f>'PROJ EVALUATION '!$G$10</f>
        <v>30000</v>
      </c>
      <c r="J8" s="30"/>
      <c r="K8" s="6"/>
    </row>
    <row r="9" spans="1:11" ht="18" x14ac:dyDescent="0.35">
      <c r="C9" s="9" t="s">
        <v>18</v>
      </c>
      <c r="D9" s="9">
        <f>1/(1+$D$2)^D3</f>
        <v>1</v>
      </c>
      <c r="E9" s="36">
        <f>1/(1+$D$2)^E3</f>
        <v>0.90909090909090906</v>
      </c>
      <c r="F9" s="36">
        <f t="shared" ref="F9:I9" si="2">1/(1+$D$2)^F3</f>
        <v>0.82644628099173545</v>
      </c>
      <c r="G9" s="36">
        <f t="shared" si="2"/>
        <v>0.75131480090157754</v>
      </c>
      <c r="H9" s="36">
        <f t="shared" si="2"/>
        <v>0.68301345536507052</v>
      </c>
      <c r="I9" s="36">
        <f t="shared" si="2"/>
        <v>0.62092132305915493</v>
      </c>
      <c r="J9" s="35"/>
      <c r="K9" s="6"/>
    </row>
    <row r="10" spans="1:11" ht="18.600000000000001" thickBot="1" x14ac:dyDescent="0.4">
      <c r="C10" s="9" t="s">
        <v>19</v>
      </c>
      <c r="D10" s="9">
        <f t="shared" ref="D10:I10" si="3">SUM(D8*D9)</f>
        <v>0</v>
      </c>
      <c r="E10" s="38">
        <f t="shared" si="3"/>
        <v>11818.181818181818</v>
      </c>
      <c r="F10" s="38">
        <f t="shared" si="3"/>
        <v>16528.92561983471</v>
      </c>
      <c r="G10" s="38">
        <f t="shared" si="3"/>
        <v>41322.314049586763</v>
      </c>
      <c r="H10" s="38">
        <f t="shared" si="3"/>
        <v>36199.713134348734</v>
      </c>
      <c r="I10" s="55">
        <f t="shared" si="3"/>
        <v>18627.639691774646</v>
      </c>
      <c r="J10" s="51">
        <f>SUM(D10:I10)</f>
        <v>124496.77431372667</v>
      </c>
      <c r="K10" s="6"/>
    </row>
    <row r="11" spans="1:11" ht="18" x14ac:dyDescent="0.35">
      <c r="C11" s="6"/>
      <c r="D11" s="6"/>
      <c r="E11" s="6"/>
      <c r="F11" s="6"/>
      <c r="G11" s="6"/>
      <c r="H11" s="6"/>
      <c r="I11" s="6"/>
      <c r="J11" s="53"/>
      <c r="K11" s="6"/>
    </row>
    <row r="12" spans="1:11" ht="18" x14ac:dyDescent="0.35">
      <c r="C12" s="6"/>
      <c r="D12" s="6"/>
      <c r="F12" s="6" t="s">
        <v>28</v>
      </c>
      <c r="G12" s="6"/>
      <c r="H12" s="6"/>
      <c r="I12" s="39" t="s">
        <v>6</v>
      </c>
      <c r="J12" s="52">
        <f>SUM(J10-J6)</f>
        <v>-35503.225686273334</v>
      </c>
      <c r="K12" s="6"/>
    </row>
    <row r="13" spans="1:11" ht="18" x14ac:dyDescent="0.35">
      <c r="C13" s="6"/>
      <c r="D13" s="6"/>
      <c r="E13" s="6"/>
      <c r="F13" s="6"/>
      <c r="G13" s="6"/>
      <c r="H13" s="6"/>
      <c r="I13" s="6"/>
      <c r="J13" s="6"/>
      <c r="K13" s="6"/>
    </row>
    <row r="14" spans="1:11" ht="18" x14ac:dyDescent="0.35">
      <c r="C14" s="6"/>
      <c r="D14" s="6"/>
      <c r="E14" s="6"/>
      <c r="F14" s="6"/>
      <c r="G14" s="6"/>
      <c r="H14" s="6"/>
      <c r="I14" s="39" t="s">
        <v>14</v>
      </c>
      <c r="J14" s="40">
        <f>(J10-J6)/J6</f>
        <v>-0.22189516053920832</v>
      </c>
      <c r="K14" s="6"/>
    </row>
    <row r="15" spans="1:11" ht="18" x14ac:dyDescent="0.35">
      <c r="C15" s="6"/>
      <c r="D15" s="6"/>
      <c r="E15" s="6"/>
      <c r="F15" s="6"/>
      <c r="G15" s="6"/>
      <c r="H15" s="6"/>
      <c r="I15" s="56"/>
      <c r="J15" s="57"/>
      <c r="K15" s="6"/>
    </row>
    <row r="16" spans="1:11" ht="18" x14ac:dyDescent="0.35">
      <c r="C16" s="6"/>
      <c r="D16" s="6"/>
      <c r="E16" s="6"/>
      <c r="F16" s="6"/>
      <c r="G16" s="6"/>
      <c r="H16" s="6"/>
      <c r="I16" s="6"/>
      <c r="J16" s="6"/>
      <c r="K16" s="6"/>
    </row>
    <row r="17" spans="1:11" ht="18" x14ac:dyDescent="0.35">
      <c r="C17" s="6"/>
      <c r="D17" s="6"/>
      <c r="E17" s="6"/>
      <c r="F17" s="6"/>
      <c r="G17" s="6"/>
      <c r="H17" s="6"/>
      <c r="I17" s="6"/>
      <c r="J17" s="6"/>
      <c r="K17" s="6"/>
    </row>
    <row r="18" spans="1:11" ht="18.600000000000001" thickBot="1" x14ac:dyDescent="0.4">
      <c r="A18" t="s">
        <v>12</v>
      </c>
      <c r="C18" s="41" t="s">
        <v>30</v>
      </c>
      <c r="D18" s="28">
        <v>0.1</v>
      </c>
      <c r="E18" s="9"/>
      <c r="F18" s="9"/>
      <c r="G18" s="9"/>
      <c r="H18" s="9"/>
      <c r="I18" s="9"/>
      <c r="J18" s="42"/>
      <c r="K18" s="6"/>
    </row>
    <row r="19" spans="1:11" ht="18" x14ac:dyDescent="0.35">
      <c r="C19" s="5" t="s">
        <v>11</v>
      </c>
      <c r="D19" s="5">
        <v>0</v>
      </c>
      <c r="E19" s="5">
        <v>1</v>
      </c>
      <c r="F19" s="5">
        <v>2</v>
      </c>
      <c r="G19" s="5">
        <v>3</v>
      </c>
      <c r="H19" s="5">
        <v>4</v>
      </c>
      <c r="I19" s="31">
        <v>5</v>
      </c>
      <c r="J19" s="43"/>
      <c r="K19" s="6"/>
    </row>
    <row r="20" spans="1:11" ht="18" x14ac:dyDescent="0.35">
      <c r="C20" s="33" t="s">
        <v>16</v>
      </c>
      <c r="D20" s="33">
        <v>-160000</v>
      </c>
      <c r="E20" s="33">
        <v>13000</v>
      </c>
      <c r="F20" s="33">
        <v>20000</v>
      </c>
      <c r="G20" s="33">
        <v>55000</v>
      </c>
      <c r="H20" s="33">
        <v>53000</v>
      </c>
      <c r="I20" s="34">
        <v>30000</v>
      </c>
      <c r="J20" s="44">
        <f>SUM(D20:I20)</f>
        <v>11000</v>
      </c>
      <c r="K20" s="6" t="s">
        <v>17</v>
      </c>
    </row>
    <row r="21" spans="1:11" ht="18" x14ac:dyDescent="0.35">
      <c r="C21" s="9" t="s">
        <v>15</v>
      </c>
      <c r="D21" s="9">
        <v>-160000</v>
      </c>
      <c r="E21" s="9">
        <f>E20+D21</f>
        <v>-147000</v>
      </c>
      <c r="F21" s="9">
        <f>F20+E21</f>
        <v>-127000</v>
      </c>
      <c r="G21" s="9">
        <f>G20+F21</f>
        <v>-72000</v>
      </c>
      <c r="H21" s="9">
        <f>H20+G21</f>
        <v>-19000</v>
      </c>
      <c r="I21" s="29">
        <f>I20+H21</f>
        <v>11000</v>
      </c>
      <c r="J21" s="45">
        <f>I19-(I21/I20)</f>
        <v>4.6333333333333337</v>
      </c>
      <c r="K21" s="6" t="s">
        <v>5</v>
      </c>
    </row>
    <row r="22" spans="1:11" ht="18" x14ac:dyDescent="0.35">
      <c r="C22" s="9" t="s">
        <v>9</v>
      </c>
      <c r="D22" s="9">
        <f>1/(1+$D$18)^D19</f>
        <v>1</v>
      </c>
      <c r="E22" s="36">
        <f>1/(1+$D$18)^E19</f>
        <v>0.90909090909090906</v>
      </c>
      <c r="F22" s="36">
        <f t="shared" ref="F22:I22" si="4">1/(1+$D$18)^F19</f>
        <v>0.82644628099173545</v>
      </c>
      <c r="G22" s="36">
        <f t="shared" si="4"/>
        <v>0.75131480090157754</v>
      </c>
      <c r="H22" s="36">
        <f t="shared" si="4"/>
        <v>0.68301345536507052</v>
      </c>
      <c r="I22" s="36">
        <f t="shared" si="4"/>
        <v>0.62092132305915493</v>
      </c>
      <c r="J22" s="35"/>
      <c r="K22" s="6"/>
    </row>
    <row r="23" spans="1:11" ht="18.600000000000001" thickBot="1" x14ac:dyDescent="0.4">
      <c r="C23" s="9" t="s">
        <v>20</v>
      </c>
      <c r="D23" s="9">
        <f>D20*D22</f>
        <v>-160000</v>
      </c>
      <c r="E23" s="38">
        <f t="shared" ref="E23:I23" si="5">E20*E22</f>
        <v>11818.181818181818</v>
      </c>
      <c r="F23" s="38">
        <f t="shared" si="5"/>
        <v>16528.92561983471</v>
      </c>
      <c r="G23" s="38">
        <f t="shared" si="5"/>
        <v>41322.314049586763</v>
      </c>
      <c r="H23" s="38">
        <f t="shared" si="5"/>
        <v>36199.713134348734</v>
      </c>
      <c r="I23" s="38">
        <f t="shared" si="5"/>
        <v>18627.639691774646</v>
      </c>
      <c r="J23" s="54">
        <f>SUM(D23:I23)</f>
        <v>-35503.225686273312</v>
      </c>
      <c r="K23" s="6" t="s">
        <v>6</v>
      </c>
    </row>
    <row r="24" spans="1:11" ht="18" x14ac:dyDescent="0.35">
      <c r="C24" s="46"/>
      <c r="D24" s="46"/>
      <c r="E24" s="46"/>
      <c r="F24" s="46"/>
      <c r="G24" s="46"/>
      <c r="H24" s="46"/>
      <c r="I24" s="46"/>
      <c r="J24" s="47">
        <f>((J20/5)/-D20)*100</f>
        <v>1.375</v>
      </c>
      <c r="K24" s="6" t="s">
        <v>14</v>
      </c>
    </row>
    <row r="25" spans="1:11" ht="18" x14ac:dyDescent="0.35">
      <c r="C25" s="46"/>
      <c r="D25" s="46"/>
      <c r="E25" s="46"/>
      <c r="F25" s="46"/>
      <c r="G25" s="46"/>
      <c r="H25" s="48"/>
      <c r="I25" s="49"/>
      <c r="J25" s="47"/>
      <c r="K25" s="6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A3E0F-B8E7-4E1A-A0E9-ED00A9EF5D06}">
  <dimension ref="A1:J16"/>
  <sheetViews>
    <sheetView zoomScaleNormal="100" workbookViewId="0">
      <selection activeCell="E13" sqref="E13"/>
    </sheetView>
  </sheetViews>
  <sheetFormatPr defaultRowHeight="14.4" x14ac:dyDescent="0.3"/>
  <cols>
    <col min="3" max="3" width="28.77734375" customWidth="1"/>
    <col min="4" max="10" width="15.77734375" customWidth="1"/>
  </cols>
  <sheetData>
    <row r="1" spans="1:10" ht="29.4" thickBot="1" x14ac:dyDescent="0.6">
      <c r="C1" s="74" t="s">
        <v>27</v>
      </c>
      <c r="D1" s="74"/>
      <c r="E1" s="74"/>
      <c r="F1" s="74"/>
      <c r="G1" s="74"/>
      <c r="H1" s="74"/>
      <c r="I1" s="74"/>
      <c r="J1" s="74"/>
    </row>
    <row r="2" spans="1:10" ht="18" x14ac:dyDescent="0.35">
      <c r="A2" t="s">
        <v>13</v>
      </c>
      <c r="C2" s="9"/>
      <c r="D2" s="28">
        <v>0.08</v>
      </c>
      <c r="E2" s="9"/>
      <c r="F2" s="9"/>
      <c r="G2" s="9"/>
      <c r="H2" s="9"/>
      <c r="I2" s="29"/>
      <c r="J2" s="30"/>
    </row>
    <row r="3" spans="1:10" ht="18" x14ac:dyDescent="0.35">
      <c r="C3" s="5" t="s">
        <v>11</v>
      </c>
      <c r="D3" s="5">
        <v>0</v>
      </c>
      <c r="E3" s="5">
        <v>1</v>
      </c>
      <c r="F3" s="5">
        <v>2</v>
      </c>
      <c r="G3" s="5">
        <v>3</v>
      </c>
      <c r="H3" s="5">
        <v>4</v>
      </c>
      <c r="I3" s="31">
        <v>5</v>
      </c>
      <c r="J3" s="32"/>
    </row>
    <row r="4" spans="1:10" ht="18" x14ac:dyDescent="0.35">
      <c r="C4" s="33" t="s">
        <v>7</v>
      </c>
      <c r="D4" s="33">
        <v>140000</v>
      </c>
      <c r="E4" s="33">
        <v>40000</v>
      </c>
      <c r="F4" s="33">
        <v>40000</v>
      </c>
      <c r="G4" s="33">
        <v>40000</v>
      </c>
      <c r="H4" s="33">
        <v>0</v>
      </c>
      <c r="I4" s="34">
        <v>0</v>
      </c>
      <c r="J4" s="35"/>
    </row>
    <row r="5" spans="1:10" ht="18" x14ac:dyDescent="0.35">
      <c r="C5" s="9" t="s">
        <v>9</v>
      </c>
      <c r="D5" s="9">
        <f>1/(1+$E$2)^D3</f>
        <v>1</v>
      </c>
      <c r="E5" s="36">
        <f>1/(1+$D$2)^E3</f>
        <v>0.92592592592592582</v>
      </c>
      <c r="F5" s="36">
        <f t="shared" ref="F5:I5" si="0">1/(1+$D$2)^F3</f>
        <v>0.85733882030178321</v>
      </c>
      <c r="G5" s="36">
        <f t="shared" si="0"/>
        <v>0.79383224102016958</v>
      </c>
      <c r="H5" s="36">
        <f t="shared" si="0"/>
        <v>0.73502985279645328</v>
      </c>
      <c r="I5" s="36">
        <f t="shared" si="0"/>
        <v>0.68058319703375303</v>
      </c>
      <c r="J5" s="35"/>
    </row>
    <row r="6" spans="1:10" ht="18.600000000000001" thickBot="1" x14ac:dyDescent="0.4">
      <c r="C6" s="9" t="s">
        <v>8</v>
      </c>
      <c r="D6" s="9">
        <f>SUM(D4*D5)</f>
        <v>140000</v>
      </c>
      <c r="E6" s="38">
        <f t="shared" ref="E6:I6" si="1">SUM(E4*E5)</f>
        <v>37037.037037037029</v>
      </c>
      <c r="F6" s="38">
        <f t="shared" si="1"/>
        <v>34293.552812071328</v>
      </c>
      <c r="G6" s="38">
        <f t="shared" si="1"/>
        <v>31753.289640806783</v>
      </c>
      <c r="H6" s="38">
        <f t="shared" si="1"/>
        <v>0</v>
      </c>
      <c r="I6" s="55">
        <f t="shared" si="1"/>
        <v>0</v>
      </c>
      <c r="J6" s="51">
        <f>SUM(D6:I6)</f>
        <v>243083.87948991515</v>
      </c>
    </row>
    <row r="7" spans="1:10" ht="18.600000000000001" thickBot="1" x14ac:dyDescent="0.4">
      <c r="C7" s="6"/>
      <c r="D7" s="6"/>
      <c r="E7" s="6"/>
      <c r="F7" s="6"/>
      <c r="G7" s="6"/>
      <c r="H7" s="6"/>
      <c r="I7" s="6"/>
      <c r="J7" s="6"/>
    </row>
    <row r="8" spans="1:10" ht="18" x14ac:dyDescent="0.35">
      <c r="C8" s="33" t="s">
        <v>10</v>
      </c>
      <c r="D8" s="33">
        <v>0</v>
      </c>
      <c r="E8" s="33">
        <v>200000</v>
      </c>
      <c r="F8" s="33">
        <v>200000</v>
      </c>
      <c r="G8" s="33">
        <v>200000</v>
      </c>
      <c r="H8" s="33">
        <v>0</v>
      </c>
      <c r="I8" s="33">
        <v>0</v>
      </c>
      <c r="J8" s="30"/>
    </row>
    <row r="9" spans="1:10" ht="18" x14ac:dyDescent="0.35">
      <c r="C9" s="9" t="s">
        <v>18</v>
      </c>
      <c r="D9" s="9">
        <f>1/(1+$E$2)^D3</f>
        <v>1</v>
      </c>
      <c r="E9" s="36">
        <f>1/(1+$D$2)^E3</f>
        <v>0.92592592592592582</v>
      </c>
      <c r="F9" s="36">
        <f t="shared" ref="F9:I9" si="2">1/(1+$D$2)^F3</f>
        <v>0.85733882030178321</v>
      </c>
      <c r="G9" s="36">
        <f t="shared" si="2"/>
        <v>0.79383224102016958</v>
      </c>
      <c r="H9" s="36">
        <f t="shared" si="2"/>
        <v>0.73502985279645328</v>
      </c>
      <c r="I9" s="36">
        <f t="shared" si="2"/>
        <v>0.68058319703375303</v>
      </c>
      <c r="J9" s="35"/>
    </row>
    <row r="10" spans="1:10" ht="18.600000000000001" thickBot="1" x14ac:dyDescent="0.4">
      <c r="C10" s="9" t="s">
        <v>19</v>
      </c>
      <c r="D10" s="9">
        <f t="shared" ref="D10:I10" si="3">SUM(D8*D9)</f>
        <v>0</v>
      </c>
      <c r="E10" s="38">
        <f t="shared" si="3"/>
        <v>185185.18518518517</v>
      </c>
      <c r="F10" s="38">
        <f t="shared" si="3"/>
        <v>171467.76406035665</v>
      </c>
      <c r="G10" s="38">
        <f t="shared" si="3"/>
        <v>158766.44820403392</v>
      </c>
      <c r="H10" s="38">
        <f t="shared" si="3"/>
        <v>0</v>
      </c>
      <c r="I10" s="55">
        <f t="shared" si="3"/>
        <v>0</v>
      </c>
      <c r="J10" s="51">
        <f>SUM(D10:I10)</f>
        <v>515419.39744957571</v>
      </c>
    </row>
    <row r="11" spans="1:10" ht="18" x14ac:dyDescent="0.35">
      <c r="C11" s="6"/>
      <c r="D11" s="6"/>
      <c r="E11" s="6"/>
      <c r="F11" s="6"/>
      <c r="G11" s="6"/>
      <c r="H11" s="6"/>
      <c r="I11" s="6"/>
      <c r="J11" s="6"/>
    </row>
    <row r="12" spans="1:10" ht="18" x14ac:dyDescent="0.35">
      <c r="C12" s="6"/>
      <c r="D12" s="6"/>
      <c r="E12" s="6"/>
      <c r="F12" s="6" t="s">
        <v>28</v>
      </c>
      <c r="G12" s="6"/>
      <c r="H12" s="6"/>
      <c r="I12" s="39" t="s">
        <v>6</v>
      </c>
      <c r="J12" s="52">
        <f>SUM(J10-J6)</f>
        <v>272335.51795966056</v>
      </c>
    </row>
    <row r="13" spans="1:10" ht="18" x14ac:dyDescent="0.35">
      <c r="C13" s="6"/>
      <c r="D13" s="6"/>
      <c r="E13" s="6"/>
      <c r="F13" s="6"/>
      <c r="G13" s="6"/>
      <c r="H13" s="6"/>
      <c r="I13" s="6"/>
      <c r="J13" s="6"/>
    </row>
    <row r="14" spans="1:10" ht="18" x14ac:dyDescent="0.35">
      <c r="C14" s="6"/>
      <c r="D14" s="6"/>
      <c r="E14" s="6"/>
      <c r="F14" s="6"/>
      <c r="G14" s="6"/>
      <c r="H14" s="6"/>
      <c r="I14" s="39" t="s">
        <v>14</v>
      </c>
      <c r="J14" s="40">
        <f>(J10-J6)/J6</f>
        <v>1.1203355752389947</v>
      </c>
    </row>
    <row r="15" spans="1:10" x14ac:dyDescent="0.3">
      <c r="I15" s="26"/>
      <c r="J15" s="27"/>
    </row>
    <row r="16" spans="1:10" ht="15.6" x14ac:dyDescent="0.3">
      <c r="C16" s="50" t="s">
        <v>29</v>
      </c>
    </row>
  </sheetData>
  <mergeCells count="1">
    <mergeCell ref="C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 EVALUATION </vt:lpstr>
      <vt:lpstr>PROJECT 2</vt:lpstr>
      <vt:lpstr>TEXTBOOK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Proline</dc:creator>
  <cp:lastModifiedBy>Stanton Hermanus</cp:lastModifiedBy>
  <dcterms:created xsi:type="dcterms:W3CDTF">2021-04-30T03:30:50Z</dcterms:created>
  <dcterms:modified xsi:type="dcterms:W3CDTF">2022-10-15T18:59:57Z</dcterms:modified>
</cp:coreProperties>
</file>